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396" windowWidth="15972" windowHeight="5568" activeTab="2"/>
  </bookViews>
  <sheets>
    <sheet name="Ведомость" sheetId="1" r:id="rId1"/>
    <sheet name="Статус" sheetId="2" r:id="rId2"/>
    <sheet name="Цена" sheetId="3" r:id="rId3"/>
  </sheets>
  <externalReferences>
    <externalReference r:id="rId4"/>
  </externalReferences>
  <definedNames>
    <definedName name="_xlnm._FilterDatabase" localSheetId="0" hidden="1">Ведомость!$A$2:$I$12</definedName>
  </definedNames>
  <calcPr calcId="145621"/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3" i="1"/>
  <c r="F4" i="1"/>
  <c r="F5" i="1"/>
  <c r="G5" i="1" s="1"/>
  <c r="F6" i="1"/>
  <c r="F7" i="1"/>
  <c r="G7" i="1" s="1"/>
  <c r="F8" i="1"/>
  <c r="F9" i="1"/>
  <c r="G9" i="1" s="1"/>
  <c r="F10" i="1"/>
  <c r="F11" i="1"/>
  <c r="G11" i="1" s="1"/>
  <c r="F12" i="1"/>
  <c r="F3" i="1"/>
  <c r="G12" i="1"/>
  <c r="G10" i="1"/>
  <c r="G8" i="1"/>
  <c r="G6" i="1"/>
  <c r="G4" i="1"/>
  <c r="G3" i="1"/>
  <c r="I4" i="1" l="1"/>
  <c r="I6" i="1"/>
  <c r="I8" i="1"/>
  <c r="I10" i="1"/>
  <c r="I12" i="1"/>
  <c r="I3" i="1"/>
  <c r="I5" i="1"/>
  <c r="I7" i="1"/>
  <c r="I9" i="1"/>
  <c r="I11" i="1"/>
</calcChain>
</file>

<file path=xl/sharedStrings.xml><?xml version="1.0" encoding="utf-8"?>
<sst xmlns="http://schemas.openxmlformats.org/spreadsheetml/2006/main" count="53" uniqueCount="30">
  <si>
    <t>Статус</t>
  </si>
  <si>
    <t>Дата</t>
  </si>
  <si>
    <t>Клиент</t>
  </si>
  <si>
    <t>Марка топлива</t>
  </si>
  <si>
    <t>Количество литров</t>
  </si>
  <si>
    <t>Цена за литр</t>
  </si>
  <si>
    <t>Стоимость топлива</t>
  </si>
  <si>
    <t>Скидка</t>
  </si>
  <si>
    <t>К оплате</t>
  </si>
  <si>
    <t>новичок</t>
  </si>
  <si>
    <t>АИ-92</t>
  </si>
  <si>
    <t>базовый</t>
  </si>
  <si>
    <t>АИ-95</t>
  </si>
  <si>
    <t>активный</t>
  </si>
  <si>
    <t>ДТ</t>
  </si>
  <si>
    <t>вип-клиент</t>
  </si>
  <si>
    <t>АИ-98</t>
  </si>
  <si>
    <t>ГАЗ-93</t>
  </si>
  <si>
    <t>ПРОДАЖИ ТОПЛИВА</t>
  </si>
  <si>
    <t>Солнцев</t>
  </si>
  <si>
    <t>Цена</t>
  </si>
  <si>
    <t>Проклов</t>
  </si>
  <si>
    <t>Аметистов</t>
  </si>
  <si>
    <t>Мурочкина</t>
  </si>
  <si>
    <t>Вальянов</t>
  </si>
  <si>
    <t>Бортник</t>
  </si>
  <si>
    <t>Клащин</t>
  </si>
  <si>
    <t>Мартынов</t>
  </si>
  <si>
    <t>Тумилин</t>
  </si>
  <si>
    <t>Акбарова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</si>
</sst>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#,##0&quot;р.&quot;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horizontal="left"/>
    </xf>
    <xf numFmtId="9" fontId="0" fillId="0" borderId="1" xfId="0" applyNumberFormat="1" applyFill="1" applyBorder="1" applyAlignment="1">
      <alignment horizontal="left"/>
    </xf>
    <xf numFmtId="164" fontId="0" fillId="0" borderId="1" xfId="0" applyNumberFormat="1" applyFill="1" applyBorder="1"/>
    <xf numFmtId="0" fontId="2" fillId="0" borderId="2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adowDzhek/Desktop/!!!&#1056;&#1040;&#1041;&#1054;&#1058;&#1040;/!!!&#1042;&#1099;&#1087;&#1086;&#1083;&#1085;&#1077;&#1085;&#1085;&#1099;&#1077;%20&#1088;&#1072;&#1073;&#1086;&#1090;&#1099;/A24Biz/15_&#1055;&#1088;&#1086;&#1076;&#1072;&#1078;&#1080;%20&#1090;&#1086;&#1087;&#1083;&#1080;&#1074;&#1072;/&#1055;&#1088;&#1086;&#1076;&#1072;&#1078;&#1080;%20&#1090;&#1086;&#1087;&#1083;&#1080;&#1074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едомость"/>
      <sheetName val="Статус"/>
      <sheetName val="Цена"/>
      <sheetName val="Диаграмма"/>
      <sheetName val="Итоги по маркам топлива"/>
      <sheetName val="Сортировка_Клиент"/>
      <sheetName val="Сортировка_К оплате"/>
      <sheetName val="Фильтр1"/>
      <sheetName val="Фильтр2"/>
      <sheetName val="Сводная"/>
    </sheetNames>
    <sheetDataSet>
      <sheetData sheetId="0">
        <row r="15">
          <cell r="A15" t="str">
            <v>активный</v>
          </cell>
          <cell r="B15">
            <v>4276.4375999999993</v>
          </cell>
        </row>
        <row r="16">
          <cell r="A16" t="str">
            <v>базовый</v>
          </cell>
          <cell r="B16">
            <v>2118.7968000000001</v>
          </cell>
        </row>
        <row r="17">
          <cell r="A17" t="str">
            <v>вип-клиент</v>
          </cell>
          <cell r="B17">
            <v>4610.7090000000007</v>
          </cell>
        </row>
        <row r="18">
          <cell r="A18" t="str">
            <v>новичок</v>
          </cell>
          <cell r="B18">
            <v>1361.9256</v>
          </cell>
        </row>
      </sheetData>
      <sheetData sheetId="1"/>
      <sheetData sheetId="2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C13" sqref="C13"/>
    </sheetView>
  </sheetViews>
  <sheetFormatPr defaultRowHeight="14.4" x14ac:dyDescent="0.3"/>
  <cols>
    <col min="1" max="1" width="12.5546875" customWidth="1"/>
    <col min="2" max="2" width="11.44140625" customWidth="1"/>
    <col min="3" max="3" width="11.6640625" customWidth="1"/>
    <col min="5" max="5" width="12.77734375" customWidth="1"/>
    <col min="7" max="7" width="12" customWidth="1"/>
    <col min="8" max="8" width="9.5546875" customWidth="1"/>
    <col min="9" max="9" width="9.44140625" customWidth="1"/>
  </cols>
  <sheetData>
    <row r="1" spans="1:9" ht="15.6" x14ac:dyDescent="0.3">
      <c r="A1" s="11" t="s">
        <v>18</v>
      </c>
      <c r="B1" s="11"/>
      <c r="C1" s="11"/>
      <c r="D1" s="11"/>
      <c r="E1" s="11"/>
      <c r="F1" s="11"/>
      <c r="G1" s="11"/>
      <c r="H1" s="11"/>
      <c r="I1" s="11"/>
    </row>
    <row r="2" spans="1:9" ht="28.8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</row>
    <row r="3" spans="1:9" x14ac:dyDescent="0.3">
      <c r="A3" s="2" t="s">
        <v>9</v>
      </c>
      <c r="B3" s="3">
        <v>43534</v>
      </c>
      <c r="C3" s="4" t="s">
        <v>19</v>
      </c>
      <c r="D3" s="4" t="s">
        <v>10</v>
      </c>
      <c r="E3" s="4">
        <v>20</v>
      </c>
      <c r="F3" s="5">
        <f>VLOOKUP(D3,Цена!$A$2:$B$6,2)</f>
        <v>47.09</v>
      </c>
      <c r="G3" s="6">
        <f>E3*F3</f>
        <v>941.80000000000007</v>
      </c>
      <c r="H3" s="6">
        <f>LOOKUP(A3,Статус!$A$2:$A$5,Статус!$B$2:$B$5)*G3</f>
        <v>18.836000000000002</v>
      </c>
      <c r="I3" s="6">
        <f>G3-H3</f>
        <v>922.96400000000006</v>
      </c>
    </row>
    <row r="4" spans="1:9" x14ac:dyDescent="0.3">
      <c r="A4" s="2" t="s">
        <v>11</v>
      </c>
      <c r="B4" s="3">
        <v>43536</v>
      </c>
      <c r="C4" s="4" t="s">
        <v>21</v>
      </c>
      <c r="D4" s="4" t="s">
        <v>12</v>
      </c>
      <c r="E4" s="4">
        <v>35</v>
      </c>
      <c r="F4" s="5">
        <f>VLOOKUP(D4,Цена!$A$2:$B$6,2)</f>
        <v>49.88</v>
      </c>
      <c r="G4" s="6">
        <f t="shared" ref="G4:G12" si="0">E4*F4</f>
        <v>1745.8000000000002</v>
      </c>
      <c r="H4" s="6">
        <f>LOOKUP(A4,Статус!$A$2:$A$5,Статус!$B$2:$B$5)*G4</f>
        <v>69.832000000000008</v>
      </c>
      <c r="I4" s="6">
        <f t="shared" ref="I4:I12" si="1">G4-H4</f>
        <v>1675.9680000000001</v>
      </c>
    </row>
    <row r="5" spans="1:9" x14ac:dyDescent="0.3">
      <c r="A5" s="2" t="s">
        <v>13</v>
      </c>
      <c r="B5" s="3">
        <v>43539</v>
      </c>
      <c r="C5" s="4" t="s">
        <v>22</v>
      </c>
      <c r="D5" s="4" t="s">
        <v>14</v>
      </c>
      <c r="E5" s="4">
        <v>40</v>
      </c>
      <c r="F5" s="5">
        <f>VLOOKUP(D5,Цена!$A$2:$B$6,2)</f>
        <v>50.51</v>
      </c>
      <c r="G5" s="6">
        <f t="shared" si="0"/>
        <v>2020.3999999999999</v>
      </c>
      <c r="H5" s="6">
        <f>LOOKUP(A5,Статус!$A$2:$A$5,Статус!$B$2:$B$5)*G5</f>
        <v>141.428</v>
      </c>
      <c r="I5" s="6">
        <f t="shared" si="1"/>
        <v>1878.9719999999998</v>
      </c>
    </row>
    <row r="6" spans="1:9" x14ac:dyDescent="0.3">
      <c r="A6" s="2" t="s">
        <v>15</v>
      </c>
      <c r="B6" s="3">
        <v>43549</v>
      </c>
      <c r="C6" s="4" t="s">
        <v>23</v>
      </c>
      <c r="D6" s="4" t="s">
        <v>12</v>
      </c>
      <c r="E6" s="4">
        <v>32</v>
      </c>
      <c r="F6" s="5">
        <f>VLOOKUP(D6,Цена!$A$2:$B$6,2)</f>
        <v>49.88</v>
      </c>
      <c r="G6" s="6">
        <f t="shared" si="0"/>
        <v>1596.16</v>
      </c>
      <c r="H6" s="6">
        <f>LOOKUP(A6,Статус!$A$2:$A$5,Статус!$B$2:$B$5)*G6</f>
        <v>159.61600000000001</v>
      </c>
      <c r="I6" s="6">
        <f t="shared" si="1"/>
        <v>1436.5440000000001</v>
      </c>
    </row>
    <row r="7" spans="1:9" x14ac:dyDescent="0.3">
      <c r="A7" s="2" t="s">
        <v>9</v>
      </c>
      <c r="B7" s="3">
        <v>43556</v>
      </c>
      <c r="C7" s="4" t="s">
        <v>24</v>
      </c>
      <c r="D7" s="4" t="s">
        <v>16</v>
      </c>
      <c r="E7" s="4">
        <v>8</v>
      </c>
      <c r="F7" s="5">
        <f>VLOOKUP(D7,Цена!$A$2:$B$6,2)</f>
        <v>55.99</v>
      </c>
      <c r="G7" s="6">
        <f t="shared" si="0"/>
        <v>447.92</v>
      </c>
      <c r="H7" s="6">
        <f>LOOKUP(A7,Статус!$A$2:$A$5,Статус!$B$2:$B$5)*G7</f>
        <v>8.958400000000001</v>
      </c>
      <c r="I7" s="6">
        <f t="shared" si="1"/>
        <v>438.96160000000003</v>
      </c>
    </row>
    <row r="8" spans="1:9" x14ac:dyDescent="0.3">
      <c r="A8" s="2" t="s">
        <v>11</v>
      </c>
      <c r="B8" s="3">
        <v>43556</v>
      </c>
      <c r="C8" s="4" t="s">
        <v>25</v>
      </c>
      <c r="D8" s="4" t="s">
        <v>17</v>
      </c>
      <c r="E8" s="4">
        <v>16</v>
      </c>
      <c r="F8" s="5">
        <f>VLOOKUP(D8,Цена!$A$2:$B$6,2)</f>
        <v>28.83</v>
      </c>
      <c r="G8" s="6">
        <f t="shared" si="0"/>
        <v>461.28</v>
      </c>
      <c r="H8" s="6">
        <f>LOOKUP(A8,Статус!$A$2:$A$5,Статус!$B$2:$B$5)*G8</f>
        <v>18.4512</v>
      </c>
      <c r="I8" s="6">
        <f t="shared" si="1"/>
        <v>442.8288</v>
      </c>
    </row>
    <row r="9" spans="1:9" x14ac:dyDescent="0.3">
      <c r="A9" s="2" t="s">
        <v>13</v>
      </c>
      <c r="B9" s="3">
        <v>43560</v>
      </c>
      <c r="C9" s="4" t="s">
        <v>26</v>
      </c>
      <c r="D9" s="4" t="s">
        <v>16</v>
      </c>
      <c r="E9" s="4">
        <v>28</v>
      </c>
      <c r="F9" s="5">
        <f>VLOOKUP(D9,Цена!$A$2:$B$6,2)</f>
        <v>55.99</v>
      </c>
      <c r="G9" s="6">
        <f t="shared" si="0"/>
        <v>1567.72</v>
      </c>
      <c r="H9" s="6">
        <f>LOOKUP(A9,Статус!$A$2:$A$5,Статус!$B$2:$B$5)*G9</f>
        <v>109.74040000000001</v>
      </c>
      <c r="I9" s="6">
        <f t="shared" si="1"/>
        <v>1457.9796000000001</v>
      </c>
    </row>
    <row r="10" spans="1:9" x14ac:dyDescent="0.3">
      <c r="A10" s="2" t="s">
        <v>15</v>
      </c>
      <c r="B10" s="3">
        <v>43561</v>
      </c>
      <c r="C10" s="4" t="s">
        <v>27</v>
      </c>
      <c r="D10" s="4" t="s">
        <v>12</v>
      </c>
      <c r="E10" s="4">
        <v>32</v>
      </c>
      <c r="F10" s="5">
        <f>VLOOKUP(D10,Цена!$A$2:$B$6,2)</f>
        <v>49.88</v>
      </c>
      <c r="G10" s="6">
        <f t="shared" si="0"/>
        <v>1596.16</v>
      </c>
      <c r="H10" s="6">
        <f>LOOKUP(A10,Статус!$A$2:$A$5,Статус!$B$2:$B$5)*G10</f>
        <v>159.61600000000001</v>
      </c>
      <c r="I10" s="6">
        <f t="shared" si="1"/>
        <v>1436.5440000000001</v>
      </c>
    </row>
    <row r="11" spans="1:9" x14ac:dyDescent="0.3">
      <c r="A11" s="2" t="s">
        <v>15</v>
      </c>
      <c r="B11" s="3">
        <v>43562</v>
      </c>
      <c r="C11" s="4" t="s">
        <v>28</v>
      </c>
      <c r="D11" s="4" t="s">
        <v>10</v>
      </c>
      <c r="E11" s="4">
        <v>41</v>
      </c>
      <c r="F11" s="5">
        <f>VLOOKUP(D11,Цена!$A$2:$B$6,2)</f>
        <v>47.09</v>
      </c>
      <c r="G11" s="6">
        <f t="shared" si="0"/>
        <v>1930.69</v>
      </c>
      <c r="H11" s="6">
        <f>LOOKUP(A11,Статус!$A$2:$A$5,Статус!$B$2:$B$5)*G11</f>
        <v>193.06900000000002</v>
      </c>
      <c r="I11" s="6">
        <f t="shared" si="1"/>
        <v>1737.6210000000001</v>
      </c>
    </row>
    <row r="12" spans="1:9" x14ac:dyDescent="0.3">
      <c r="A12" s="2" t="s">
        <v>13</v>
      </c>
      <c r="B12" s="3">
        <v>43565</v>
      </c>
      <c r="C12" s="4" t="s">
        <v>29</v>
      </c>
      <c r="D12" s="4" t="s">
        <v>14</v>
      </c>
      <c r="E12" s="4">
        <v>20</v>
      </c>
      <c r="F12" s="5">
        <f>VLOOKUP(D12,Цена!$A$2:$B$6,2)</f>
        <v>50.51</v>
      </c>
      <c r="G12" s="6">
        <f t="shared" si="0"/>
        <v>1010.1999999999999</v>
      </c>
      <c r="H12" s="6">
        <f>LOOKUP(A12,Статус!$A$2:$A$5,Статус!$B$2:$B$5)*G12</f>
        <v>70.713999999999999</v>
      </c>
      <c r="I12" s="6">
        <f t="shared" si="1"/>
        <v>939.48599999999988</v>
      </c>
    </row>
  </sheetData>
  <mergeCells count="1">
    <mergeCell ref="A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sqref="A1:B1"/>
    </sheetView>
  </sheetViews>
  <sheetFormatPr defaultRowHeight="14.4" x14ac:dyDescent="0.3"/>
  <cols>
    <col min="1" max="1" width="12.77734375" customWidth="1"/>
    <col min="2" max="2" width="10.44140625" customWidth="1"/>
  </cols>
  <sheetData>
    <row r="1" spans="1:2" x14ac:dyDescent="0.3">
      <c r="A1" s="12" t="s">
        <v>0</v>
      </c>
      <c r="B1" s="12" t="s">
        <v>7</v>
      </c>
    </row>
    <row r="2" spans="1:2" x14ac:dyDescent="0.3">
      <c r="A2" s="8" t="s">
        <v>13</v>
      </c>
      <c r="B2" s="9">
        <v>7.0000000000000007E-2</v>
      </c>
    </row>
    <row r="3" spans="1:2" x14ac:dyDescent="0.3">
      <c r="A3" s="8" t="s">
        <v>11</v>
      </c>
      <c r="B3" s="9">
        <v>0.04</v>
      </c>
    </row>
    <row r="4" spans="1:2" x14ac:dyDescent="0.3">
      <c r="A4" s="8" t="s">
        <v>15</v>
      </c>
      <c r="B4" s="9">
        <v>0.1</v>
      </c>
    </row>
    <row r="5" spans="1:2" x14ac:dyDescent="0.3">
      <c r="A5" s="8" t="s">
        <v>9</v>
      </c>
      <c r="B5" s="9">
        <v>0.02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workbookViewId="0">
      <selection activeCell="E4" sqref="E3:E4"/>
    </sheetView>
  </sheetViews>
  <sheetFormatPr defaultRowHeight="14.4" x14ac:dyDescent="0.3"/>
  <cols>
    <col min="1" max="1" width="15.109375" customWidth="1"/>
    <col min="2" max="2" width="13.44140625" customWidth="1"/>
  </cols>
  <sheetData>
    <row r="1" spans="1:2" x14ac:dyDescent="0.3">
      <c r="A1" s="12" t="s">
        <v>3</v>
      </c>
      <c r="B1" s="12" t="s">
        <v>20</v>
      </c>
    </row>
    <row r="2" spans="1:2" x14ac:dyDescent="0.3">
      <c r="A2" s="7" t="s">
        <v>10</v>
      </c>
      <c r="B2" s="10">
        <v>47.09</v>
      </c>
    </row>
    <row r="3" spans="1:2" x14ac:dyDescent="0.3">
      <c r="A3" s="7" t="s">
        <v>12</v>
      </c>
      <c r="B3" s="10">
        <v>49.88</v>
      </c>
    </row>
    <row r="4" spans="1:2" x14ac:dyDescent="0.3">
      <c r="A4" s="7" t="s">
        <v>16</v>
      </c>
      <c r="B4" s="10">
        <v>55.99</v>
      </c>
    </row>
    <row r="5" spans="1:2" x14ac:dyDescent="0.3">
      <c r="A5" s="7" t="s">
        <v>17</v>
      </c>
      <c r="B5" s="10">
        <v>28.83</v>
      </c>
    </row>
    <row r="6" spans="1:2" x14ac:dyDescent="0.3">
      <c r="A6" s="7" t="s">
        <v>14</v>
      </c>
      <c r="B6" s="10">
        <v>50.51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Ведомость</vt:lpstr>
      <vt:lpstr>Статус</vt:lpstr>
      <vt:lpstr>Цена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2019-07-17T17:27:37Z</dcterms:created>
  <dcterms:modified xsi:type="dcterms:W3CDTF">2019-07-17T17:37:09Z</dcterms:modified>
</cp:coreProperties>
</file>