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УП 15\"/>
    </mc:Choice>
  </mc:AlternateContent>
  <bookViews>
    <workbookView xWindow="0" yWindow="0" windowWidth="20460" windowHeight="6645" firstSheet="1" activeTab="5"/>
  </bookViews>
  <sheets>
    <sheet name="Справочники" sheetId="1" r:id="rId1"/>
    <sheet name="Анализ цены" sheetId="2" r:id="rId2"/>
    <sheet name="Сводная" sheetId="5" r:id="rId3"/>
    <sheet name="Фильтр" sheetId="4" r:id="rId4"/>
    <sheet name="Итоги" sheetId="3" r:id="rId5"/>
    <sheet name="Слияние" sheetId="6" r:id="rId6"/>
  </sheets>
  <definedNames>
    <definedName name="_xlnm._FilterDatabase" localSheetId="3" hidden="1">Фильтр!$A$1:$G$11</definedName>
    <definedName name="solver_eng" localSheetId="4" hidden="1">1</definedName>
    <definedName name="solver_neg" localSheetId="4" hidden="1">1</definedName>
    <definedName name="solver_num" localSheetId="4" hidden="1">0</definedName>
    <definedName name="solver_opt" localSheetId="4" hidden="1">Итоги!$D$11</definedName>
    <definedName name="solver_typ" localSheetId="4" hidden="1">1</definedName>
    <definedName name="solver_val" localSheetId="4" hidden="1">0</definedName>
    <definedName name="solver_ver" localSheetId="4" hidden="1">3</definedName>
    <definedName name="_xlnm.Extract" localSheetId="3">Фильтр!$A$17:$F$17</definedName>
    <definedName name="Код">Справочники!$C$2:$C$4</definedName>
    <definedName name="КодПроц">Справочники!$C$2:$D$4</definedName>
    <definedName name="_xlnm.Criteria" localSheetId="3">Фильтр!$A$13:$H$15</definedName>
    <definedName name="Район">Справочники!$A$2:$A$4</definedName>
  </definedNames>
  <calcPr calcId="152511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2" l="1"/>
  <c r="G4" i="2"/>
  <c r="G5" i="2"/>
  <c r="G6" i="2"/>
  <c r="G7" i="2"/>
  <c r="G8" i="2"/>
  <c r="G9" i="2"/>
  <c r="G10" i="2"/>
  <c r="G11" i="2"/>
  <c r="G12" i="2"/>
  <c r="G2" i="4" l="1"/>
  <c r="G11" i="4" l="1"/>
  <c r="G10" i="4"/>
  <c r="G9" i="4"/>
  <c r="G8" i="4"/>
  <c r="G7" i="4"/>
  <c r="G6" i="4"/>
  <c r="G5" i="4"/>
  <c r="G4" i="4"/>
  <c r="G3" i="4"/>
  <c r="F16" i="3"/>
  <c r="F15" i="3"/>
  <c r="F10" i="3"/>
  <c r="F6" i="3"/>
  <c r="G3" i="3"/>
  <c r="G5" i="3"/>
  <c r="G7" i="3"/>
  <c r="G4" i="3"/>
  <c r="G9" i="3"/>
  <c r="G8" i="3"/>
  <c r="G14" i="3"/>
  <c r="G13" i="3"/>
  <c r="G12" i="3"/>
  <c r="G11" i="3"/>
  <c r="G15" i="3" s="1"/>
  <c r="G10" i="3" l="1"/>
  <c r="G6" i="3"/>
  <c r="G16" i="3" s="1"/>
</calcChain>
</file>

<file path=xl/sharedStrings.xml><?xml version="1.0" encoding="utf-8"?>
<sst xmlns="http://schemas.openxmlformats.org/spreadsheetml/2006/main" count="127" uniqueCount="27">
  <si>
    <t>Район</t>
  </si>
  <si>
    <t>Код фирмы</t>
  </si>
  <si>
    <t>Процент услуг</t>
  </si>
  <si>
    <t>Вас/Остр</t>
  </si>
  <si>
    <t>Московс</t>
  </si>
  <si>
    <t>Невский</t>
  </si>
  <si>
    <t>Анализ цены одного квадратного метра жилья по районам</t>
  </si>
  <si>
    <t>Кол-во комнат</t>
  </si>
  <si>
    <t>№ дела</t>
  </si>
  <si>
    <t>Площадь общая, кв.м.</t>
  </si>
  <si>
    <t>Стоим квартиры, тыс,$</t>
  </si>
  <si>
    <t>Цена 1 кв.м. с услугой тыс $</t>
  </si>
  <si>
    <t>122О</t>
  </si>
  <si>
    <t>121О</t>
  </si>
  <si>
    <t>134О</t>
  </si>
  <si>
    <t>191О</t>
  </si>
  <si>
    <t>272Д</t>
  </si>
  <si>
    <t>248Д</t>
  </si>
  <si>
    <t>259Д</t>
  </si>
  <si>
    <t>323Т</t>
  </si>
  <si>
    <t>396Т</t>
  </si>
  <si>
    <t>397Т</t>
  </si>
  <si>
    <t>Общее среднее</t>
  </si>
  <si>
    <t>Названия строк</t>
  </si>
  <si>
    <t>Общий итог</t>
  </si>
  <si>
    <t>Сумма по полю Стоим квартиры, тыс,$</t>
  </si>
  <si>
    <t>Количество по полю № дела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</si>
</sst>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/>
    <xf numFmtId="9" fontId="2" fillId="0" borderId="1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/>
    <xf numFmtId="2" fontId="2" fillId="0" borderId="1" xfId="0" applyNumberFormat="1" applyFont="1" applyBorder="1"/>
    <xf numFmtId="0" fontId="1" fillId="0" borderId="1" xfId="0" applyFont="1" applyBorder="1"/>
    <xf numFmtId="0" fontId="1" fillId="0" borderId="0" xfId="0" applyFont="1" applyBorder="1"/>
    <xf numFmtId="0" fontId="2" fillId="0" borderId="0" xfId="0" applyFont="1" applyBorder="1"/>
    <xf numFmtId="164" fontId="2" fillId="0" borderId="0" xfId="0" applyNumberFormat="1" applyFont="1" applyBorder="1"/>
    <xf numFmtId="2" fontId="2" fillId="0" borderId="0" xfId="0" applyNumberFormat="1" applyFont="1" applyBorder="1"/>
    <xf numFmtId="0" fontId="2" fillId="0" borderId="0" xfId="0" pivotButton="1" applyFont="1"/>
    <xf numFmtId="0" fontId="2" fillId="0" borderId="0" xfId="0" applyFont="1" applyAlignment="1">
      <alignment horizontal="left"/>
    </xf>
    <xf numFmtId="0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Итоги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Итоги!$F$2</c:f>
              <c:strCache>
                <c:ptCount val="1"/>
                <c:pt idx="0">
                  <c:v>Стоим квартиры, тыс,$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(Итоги!$A$6,Итоги!$A$10,Итоги!$A$15)</c:f>
              <c:strCache>
                <c:ptCount val="3"/>
                <c:pt idx="0">
                  <c:v>Вас/Остр</c:v>
                </c:pt>
                <c:pt idx="1">
                  <c:v>Московс</c:v>
                </c:pt>
                <c:pt idx="2">
                  <c:v>Невский</c:v>
                </c:pt>
              </c:strCache>
            </c:strRef>
          </c:cat>
          <c:val>
            <c:numRef>
              <c:f>(Итоги!$F$6,Итоги!$F$10,Итоги!$F$15)</c:f>
              <c:numCache>
                <c:formatCode>0.0</c:formatCode>
                <c:ptCount val="3"/>
                <c:pt idx="0">
                  <c:v>88</c:v>
                </c:pt>
                <c:pt idx="1">
                  <c:v>104.16666666666667</c:v>
                </c:pt>
                <c:pt idx="2">
                  <c:v>78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8695576"/>
        <c:axId val="238692440"/>
      </c:barChart>
      <c:lineChart>
        <c:grouping val="standard"/>
        <c:varyColors val="0"/>
        <c:ser>
          <c:idx val="1"/>
          <c:order val="1"/>
          <c:tx>
            <c:strRef>
              <c:f>Итоги!$G$2</c:f>
              <c:strCache>
                <c:ptCount val="1"/>
                <c:pt idx="0">
                  <c:v>Цена 1 кв.м. с услугой тыс $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(Итоги!$A$6,Итоги!$A$10,Итоги!$A$15)</c:f>
              <c:strCache>
                <c:ptCount val="3"/>
                <c:pt idx="0">
                  <c:v>Вас/Остр</c:v>
                </c:pt>
                <c:pt idx="1">
                  <c:v>Московс</c:v>
                </c:pt>
                <c:pt idx="2">
                  <c:v>Невский</c:v>
                </c:pt>
              </c:strCache>
            </c:strRef>
          </c:cat>
          <c:val>
            <c:numRef>
              <c:f>(Итоги!$G$6,Итоги!$G$10,Итоги!$G$15)</c:f>
              <c:numCache>
                <c:formatCode>0.00</c:formatCode>
                <c:ptCount val="3"/>
                <c:pt idx="0">
                  <c:v>1.3233333333333335</c:v>
                </c:pt>
                <c:pt idx="1">
                  <c:v>1.6933333333333334</c:v>
                </c:pt>
                <c:pt idx="2">
                  <c:v>1.36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688912"/>
        <c:axId val="238695184"/>
      </c:lineChart>
      <c:valAx>
        <c:axId val="23869518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8688912"/>
        <c:crosses val="max"/>
        <c:crossBetween val="between"/>
      </c:valAx>
      <c:catAx>
        <c:axId val="238688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8695184"/>
        <c:crosses val="autoZero"/>
        <c:auto val="1"/>
        <c:lblAlgn val="ctr"/>
        <c:lblOffset val="100"/>
        <c:noMultiLvlLbl val="0"/>
      </c:catAx>
      <c:valAx>
        <c:axId val="238692440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8695576"/>
        <c:crosses val="autoZero"/>
        <c:crossBetween val="between"/>
      </c:valAx>
      <c:catAx>
        <c:axId val="238695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86924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</xdr:colOff>
      <xdr:row>1</xdr:row>
      <xdr:rowOff>414337</xdr:rowOff>
    </xdr:from>
    <xdr:to>
      <xdr:col>7</xdr:col>
      <xdr:colOff>185737</xdr:colOff>
      <xdr:row>14</xdr:row>
      <xdr:rowOff>90487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2526.458152893516" createdVersion="5" refreshedVersion="5" minRefreshableVersion="3" recordCount="10">
  <cacheSource type="worksheet">
    <worksheetSource ref="A1:G11" sheet="Фильтр"/>
  </cacheSource>
  <cacheFields count="7">
    <cacheField name="Район" numFmtId="0">
      <sharedItems count="3">
        <s v="Московс"/>
        <s v="Вас/Остр"/>
        <s v="Невский"/>
      </sharedItems>
    </cacheField>
    <cacheField name="Код фирмы" numFmtId="0">
      <sharedItems containsSemiMixedTypes="0" containsString="0" containsNumber="1" containsInteger="1" minValue="109" maxValue="389"/>
    </cacheField>
    <cacheField name="Кол-во комнат" numFmtId="0">
      <sharedItems containsSemiMixedTypes="0" containsString="0" containsNumber="1" containsInteger="1" minValue="1" maxValue="3"/>
    </cacheField>
    <cacheField name="№ дела" numFmtId="0">
      <sharedItems/>
    </cacheField>
    <cacheField name="Площадь общая, кв.м." numFmtId="164">
      <sharedItems containsSemiMixedTypes="0" containsString="0" containsNumber="1" minValue="40" maxValue="90"/>
    </cacheField>
    <cacheField name="Стоим квартиры, тыс,$" numFmtId="164">
      <sharedItems containsSemiMixedTypes="0" containsString="0" containsNumber="1" minValue="42" maxValue="135"/>
    </cacheField>
    <cacheField name="Цена 1 кв.м. с услугой тыс $" numFmtId="2">
      <sharedItems containsMixedTypes="1" containsNumber="1" minValue="1.0900000000000001" maxValue="2.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x v="0"/>
    <n v="109"/>
    <n v="1"/>
    <s v="122О"/>
    <n v="45"/>
    <n v="79.5"/>
    <e v="#N/A"/>
  </r>
  <r>
    <x v="1"/>
    <n v="109"/>
    <n v="1"/>
    <s v="121О"/>
    <n v="48"/>
    <n v="60"/>
    <n v="1.31"/>
  </r>
  <r>
    <x v="2"/>
    <n v="389"/>
    <n v="1"/>
    <s v="134О"/>
    <n v="40"/>
    <n v="42"/>
    <n v="1.1000000000000001"/>
  </r>
  <r>
    <x v="0"/>
    <n v="125"/>
    <n v="2"/>
    <s v="191О"/>
    <n v="61.7"/>
    <n v="98"/>
    <n v="1.65"/>
  </r>
  <r>
    <x v="1"/>
    <n v="125"/>
    <n v="2"/>
    <s v="272Д"/>
    <n v="68.5"/>
    <n v="77"/>
    <n v="1.19"/>
  </r>
  <r>
    <x v="1"/>
    <n v="109"/>
    <n v="2"/>
    <s v="248Д"/>
    <n v="89"/>
    <n v="127"/>
    <n v="1.51"/>
  </r>
  <r>
    <x v="2"/>
    <n v="389"/>
    <n v="2"/>
    <s v="259Д"/>
    <n v="56"/>
    <n v="60"/>
    <n v="1.1299999999999999"/>
  </r>
  <r>
    <x v="0"/>
    <n v="125"/>
    <n v="3"/>
    <s v="323Т"/>
    <n v="90"/>
    <n v="135"/>
    <n v="1.56"/>
  </r>
  <r>
    <x v="2"/>
    <n v="389"/>
    <n v="3"/>
    <s v="396Т"/>
    <n v="87.6"/>
    <n v="90"/>
    <n v="1.0900000000000001"/>
  </r>
  <r>
    <x v="2"/>
    <n v="389"/>
    <n v="2"/>
    <s v="397Т"/>
    <n v="58.8"/>
    <n v="120"/>
    <n v="2.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A3:C7" firstHeaderRow="0" firstDataRow="1" firstDataCol="1"/>
  <pivotFields count="7">
    <pivotField axis="axisRow" showAll="0">
      <items count="4">
        <item x="1"/>
        <item x="0"/>
        <item x="2"/>
        <item t="default"/>
      </items>
    </pivotField>
    <pivotField showAll="0"/>
    <pivotField showAll="0"/>
    <pivotField dataField="1" showAll="0"/>
    <pivotField numFmtId="164" showAll="0"/>
    <pivotField dataField="1" numFmtId="164" showAll="0"/>
    <pivotField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Сумма по полю Стоим квартиры, тыс,$" fld="5" baseField="0" baseItem="0"/>
    <dataField name="Количество по полю № дела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C2" sqref="C2:D4"/>
    </sheetView>
  </sheetViews>
  <sheetFormatPr defaultRowHeight="15.75" x14ac:dyDescent="0.25"/>
  <cols>
    <col min="1" max="1" width="9.85546875" style="3" bestFit="1" customWidth="1"/>
    <col min="2" max="2" width="9.140625" style="3"/>
    <col min="3" max="3" width="13.28515625" style="3" bestFit="1" customWidth="1"/>
    <col min="4" max="4" width="16.140625" style="3" bestFit="1" customWidth="1"/>
    <col min="5" max="16384" width="9.140625" style="3"/>
  </cols>
  <sheetData>
    <row r="1" spans="1:4" x14ac:dyDescent="0.25">
      <c r="A1" s="1" t="s">
        <v>0</v>
      </c>
      <c r="B1" s="2"/>
      <c r="C1" s="1" t="s">
        <v>1</v>
      </c>
      <c r="D1" s="1" t="s">
        <v>2</v>
      </c>
    </row>
    <row r="2" spans="1:4" x14ac:dyDescent="0.25">
      <c r="A2" s="2" t="s">
        <v>3</v>
      </c>
      <c r="B2" s="2"/>
      <c r="C2" s="2">
        <v>109</v>
      </c>
      <c r="D2" s="4">
        <v>0.05</v>
      </c>
    </row>
    <row r="3" spans="1:4" x14ac:dyDescent="0.25">
      <c r="A3" s="2" t="s">
        <v>4</v>
      </c>
      <c r="B3" s="2"/>
      <c r="C3" s="2">
        <v>125</v>
      </c>
      <c r="D3" s="4">
        <v>0.06</v>
      </c>
    </row>
    <row r="4" spans="1:4" x14ac:dyDescent="0.25">
      <c r="A4" s="2" t="s">
        <v>5</v>
      </c>
      <c r="B4" s="2"/>
      <c r="C4" s="2">
        <v>389</v>
      </c>
      <c r="D4" s="4">
        <v>0.04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D15" sqref="D15"/>
    </sheetView>
  </sheetViews>
  <sheetFormatPr defaultRowHeight="15.75" x14ac:dyDescent="0.25"/>
  <cols>
    <col min="1" max="1" width="9.85546875" style="3" bestFit="1" customWidth="1"/>
    <col min="2" max="2" width="7.7109375" style="3" bestFit="1" customWidth="1"/>
    <col min="3" max="4" width="8" style="3" bestFit="1" customWidth="1"/>
    <col min="5" max="5" width="12.7109375" style="3" bestFit="1" customWidth="1"/>
    <col min="6" max="6" width="10.85546875" style="3" bestFit="1" customWidth="1"/>
    <col min="7" max="7" width="14.5703125" style="3" bestFit="1" customWidth="1"/>
    <col min="8" max="16384" width="9.140625" style="3"/>
  </cols>
  <sheetData>
    <row r="1" spans="1:7" x14ac:dyDescent="0.25">
      <c r="A1" s="16" t="s">
        <v>6</v>
      </c>
      <c r="B1" s="16"/>
      <c r="C1" s="16"/>
      <c r="D1" s="16"/>
      <c r="E1" s="16"/>
      <c r="F1" s="16"/>
      <c r="G1" s="16"/>
    </row>
    <row r="2" spans="1:7" s="17" customFormat="1" ht="47.25" x14ac:dyDescent="0.25">
      <c r="A2" s="5" t="s">
        <v>0</v>
      </c>
      <c r="B2" s="5" t="s">
        <v>1</v>
      </c>
      <c r="C2" s="5" t="s">
        <v>7</v>
      </c>
      <c r="D2" s="5" t="s">
        <v>8</v>
      </c>
      <c r="E2" s="5" t="s">
        <v>9</v>
      </c>
      <c r="F2" s="5" t="s">
        <v>10</v>
      </c>
      <c r="G2" s="5" t="s">
        <v>11</v>
      </c>
    </row>
    <row r="3" spans="1:7" x14ac:dyDescent="0.25">
      <c r="A3" s="2" t="s">
        <v>4</v>
      </c>
      <c r="B3" s="2">
        <v>109</v>
      </c>
      <c r="C3" s="2">
        <v>1</v>
      </c>
      <c r="D3" s="2" t="s">
        <v>12</v>
      </c>
      <c r="E3" s="6">
        <v>45</v>
      </c>
      <c r="F3" s="6">
        <v>79.5</v>
      </c>
      <c r="G3" s="7">
        <f>ROUND(F3/E3*(1+LOOKUP('Анализ цены'!B3,КодПроц,Справочники!$D$2:$D$4)),2)</f>
        <v>1.86</v>
      </c>
    </row>
    <row r="4" spans="1:7" x14ac:dyDescent="0.25">
      <c r="A4" s="2" t="s">
        <v>3</v>
      </c>
      <c r="B4" s="2">
        <v>109</v>
      </c>
      <c r="C4" s="2">
        <v>1</v>
      </c>
      <c r="D4" s="2" t="s">
        <v>13</v>
      </c>
      <c r="E4" s="6">
        <v>48</v>
      </c>
      <c r="F4" s="6">
        <v>60</v>
      </c>
      <c r="G4" s="7">
        <f>ROUND(F4/E4*(1+LOOKUP('Анализ цены'!B4,КодПроц,Справочники!$D$2:$D$4)),2)</f>
        <v>1.31</v>
      </c>
    </row>
    <row r="5" spans="1:7" x14ac:dyDescent="0.25">
      <c r="A5" s="2" t="s">
        <v>5</v>
      </c>
      <c r="B5" s="2">
        <v>389</v>
      </c>
      <c r="C5" s="2">
        <v>1</v>
      </c>
      <c r="D5" s="2" t="s">
        <v>14</v>
      </c>
      <c r="E5" s="6">
        <v>40</v>
      </c>
      <c r="F5" s="6">
        <v>42</v>
      </c>
      <c r="G5" s="7">
        <f>ROUND(F5/E5*(1+LOOKUP('Анализ цены'!B5,КодПроц,Справочники!$D$2:$D$4)),2)</f>
        <v>1.0900000000000001</v>
      </c>
    </row>
    <row r="6" spans="1:7" x14ac:dyDescent="0.25">
      <c r="A6" s="2" t="s">
        <v>4</v>
      </c>
      <c r="B6" s="2">
        <v>125</v>
      </c>
      <c r="C6" s="2">
        <v>2</v>
      </c>
      <c r="D6" s="2" t="s">
        <v>15</v>
      </c>
      <c r="E6" s="6">
        <v>61.7</v>
      </c>
      <c r="F6" s="6">
        <v>98</v>
      </c>
      <c r="G6" s="7">
        <f>ROUND(F6/E6*(1+LOOKUP('Анализ цены'!B6,КодПроц,Справочники!$D$2:$D$4)),2)</f>
        <v>1.68</v>
      </c>
    </row>
    <row r="7" spans="1:7" x14ac:dyDescent="0.25">
      <c r="A7" s="2" t="s">
        <v>3</v>
      </c>
      <c r="B7" s="2">
        <v>125</v>
      </c>
      <c r="C7" s="2">
        <v>2</v>
      </c>
      <c r="D7" s="2" t="s">
        <v>16</v>
      </c>
      <c r="E7" s="6">
        <v>68.5</v>
      </c>
      <c r="F7" s="6">
        <v>77</v>
      </c>
      <c r="G7" s="7">
        <f>ROUND(F7/E7*(1+LOOKUP('Анализ цены'!B7,КодПроц,Справочники!$D$2:$D$4)),2)</f>
        <v>1.19</v>
      </c>
    </row>
    <row r="8" spans="1:7" x14ac:dyDescent="0.25">
      <c r="A8" s="2" t="s">
        <v>3</v>
      </c>
      <c r="B8" s="2">
        <v>109</v>
      </c>
      <c r="C8" s="2">
        <v>2</v>
      </c>
      <c r="D8" s="2" t="s">
        <v>17</v>
      </c>
      <c r="E8" s="6">
        <v>89</v>
      </c>
      <c r="F8" s="6">
        <v>127</v>
      </c>
      <c r="G8" s="7">
        <f>ROUND(F8/E8*(1+LOOKUP('Анализ цены'!B8,КодПроц,Справочники!$D$2:$D$4)),2)</f>
        <v>1.5</v>
      </c>
    </row>
    <row r="9" spans="1:7" x14ac:dyDescent="0.25">
      <c r="A9" s="2" t="s">
        <v>5</v>
      </c>
      <c r="B9" s="2">
        <v>389</v>
      </c>
      <c r="C9" s="2">
        <v>2</v>
      </c>
      <c r="D9" s="2" t="s">
        <v>18</v>
      </c>
      <c r="E9" s="6">
        <v>56</v>
      </c>
      <c r="F9" s="6">
        <v>60</v>
      </c>
      <c r="G9" s="7">
        <f>ROUND(F9/E9*(1+LOOKUP('Анализ цены'!B9,КодПроц,Справочники!$D$2:$D$4)),2)</f>
        <v>1.1100000000000001</v>
      </c>
    </row>
    <row r="10" spans="1:7" x14ac:dyDescent="0.25">
      <c r="A10" s="2" t="s">
        <v>4</v>
      </c>
      <c r="B10" s="2">
        <v>125</v>
      </c>
      <c r="C10" s="2">
        <v>3</v>
      </c>
      <c r="D10" s="2" t="s">
        <v>19</v>
      </c>
      <c r="E10" s="6">
        <v>90</v>
      </c>
      <c r="F10" s="6">
        <v>135</v>
      </c>
      <c r="G10" s="7">
        <f>ROUND(F10/E10*(1+LOOKUP('Анализ цены'!B10,КодПроц,Справочники!$D$2:$D$4)),2)</f>
        <v>1.59</v>
      </c>
    </row>
    <row r="11" spans="1:7" x14ac:dyDescent="0.25">
      <c r="A11" s="2" t="s">
        <v>5</v>
      </c>
      <c r="B11" s="2">
        <v>389</v>
      </c>
      <c r="C11" s="2">
        <v>3</v>
      </c>
      <c r="D11" s="2" t="s">
        <v>20</v>
      </c>
      <c r="E11" s="6">
        <v>87.6</v>
      </c>
      <c r="F11" s="6">
        <v>90</v>
      </c>
      <c r="G11" s="7">
        <f>ROUND(F11/E11*(1+LOOKUP('Анализ цены'!B11,КодПроц,Справочники!$D$2:$D$4)),2)</f>
        <v>1.07</v>
      </c>
    </row>
    <row r="12" spans="1:7" x14ac:dyDescent="0.25">
      <c r="A12" s="2" t="s">
        <v>5</v>
      </c>
      <c r="B12" s="2">
        <v>389</v>
      </c>
      <c r="C12" s="2">
        <v>2</v>
      </c>
      <c r="D12" s="2" t="s">
        <v>21</v>
      </c>
      <c r="E12" s="6">
        <v>58.8</v>
      </c>
      <c r="F12" s="6">
        <v>120</v>
      </c>
      <c r="G12" s="7">
        <f>ROUND(F12/E12*(1+LOOKUP('Анализ цены'!B12,КодПроц,Справочники!$D$2:$D$4)),2)</f>
        <v>2.12</v>
      </c>
    </row>
    <row r="13" spans="1:7" x14ac:dyDescent="0.25">
      <c r="A13" s="3">
        <v>1</v>
      </c>
    </row>
    <row r="14" spans="1:7" x14ac:dyDescent="0.25">
      <c r="A14" s="3">
        <v>2</v>
      </c>
    </row>
    <row r="15" spans="1:7" x14ac:dyDescent="0.25">
      <c r="A15" s="3">
        <v>3</v>
      </c>
    </row>
  </sheetData>
  <mergeCells count="1">
    <mergeCell ref="A1:G1"/>
  </mergeCells>
  <dataValidations count="3">
    <dataValidation type="list" allowBlank="1" showInputMessage="1" showErrorMessage="1" error="Ошибка ввода_x000a_" prompt="Введите район" sqref="A3:A12">
      <formula1>Район</formula1>
    </dataValidation>
    <dataValidation type="list" allowBlank="1" showInputMessage="1" showErrorMessage="1" error="Ошибка!_x000a_" prompt="Введите код фирмы" sqref="B3:B12">
      <formula1>Код</formula1>
    </dataValidation>
    <dataValidation type="list" allowBlank="1" showInputMessage="1" showErrorMessage="1" error="Ошибка_x000a_" prompt="Введите количество комнат" sqref="C3:C12">
      <formula1>$A$13:$A$15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activeCell="B5" sqref="B5"/>
    </sheetView>
  </sheetViews>
  <sheetFormatPr defaultRowHeight="15.75" x14ac:dyDescent="0.25"/>
  <cols>
    <col min="1" max="1" width="19.85546875" style="3" bestFit="1" customWidth="1"/>
    <col min="2" max="2" width="43.140625" style="3" bestFit="1" customWidth="1"/>
    <col min="3" max="3" width="31.28515625" style="3" bestFit="1" customWidth="1"/>
    <col min="4" max="16384" width="9.140625" style="3"/>
  </cols>
  <sheetData>
    <row r="3" spans="1:3" x14ac:dyDescent="0.25">
      <c r="A3" s="13" t="s">
        <v>23</v>
      </c>
      <c r="B3" s="3" t="s">
        <v>25</v>
      </c>
      <c r="C3" s="3" t="s">
        <v>26</v>
      </c>
    </row>
    <row r="4" spans="1:3" x14ac:dyDescent="0.25">
      <c r="A4" s="14" t="s">
        <v>3</v>
      </c>
      <c r="B4" s="15">
        <v>264</v>
      </c>
      <c r="C4" s="15">
        <v>3</v>
      </c>
    </row>
    <row r="5" spans="1:3" x14ac:dyDescent="0.25">
      <c r="A5" s="14" t="s">
        <v>4</v>
      </c>
      <c r="B5" s="15">
        <v>312.5</v>
      </c>
      <c r="C5" s="15">
        <v>3</v>
      </c>
    </row>
    <row r="6" spans="1:3" x14ac:dyDescent="0.25">
      <c r="A6" s="14" t="s">
        <v>5</v>
      </c>
      <c r="B6" s="15">
        <v>312</v>
      </c>
      <c r="C6" s="15">
        <v>4</v>
      </c>
    </row>
    <row r="7" spans="1:3" x14ac:dyDescent="0.25">
      <c r="A7" s="14" t="s">
        <v>24</v>
      </c>
      <c r="B7" s="15">
        <v>888.5</v>
      </c>
      <c r="C7" s="15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7" workbookViewId="0">
      <selection activeCell="A17" sqref="A17:F19"/>
    </sheetView>
  </sheetViews>
  <sheetFormatPr defaultRowHeight="15.75" x14ac:dyDescent="0.25"/>
  <cols>
    <col min="1" max="1" width="9.85546875" style="3" bestFit="1" customWidth="1"/>
    <col min="2" max="3" width="8" style="3" bestFit="1" customWidth="1"/>
    <col min="4" max="6" width="9" style="3" bestFit="1" customWidth="1"/>
    <col min="7" max="7" width="8.42578125" style="3" bestFit="1" customWidth="1"/>
    <col min="8" max="8" width="8" style="3" bestFit="1" customWidth="1"/>
    <col min="9" max="16384" width="9.140625" style="3"/>
  </cols>
  <sheetData>
    <row r="1" spans="1:8" ht="63" x14ac:dyDescent="0.25">
      <c r="A1" s="5" t="s">
        <v>0</v>
      </c>
      <c r="B1" s="5" t="s">
        <v>1</v>
      </c>
      <c r="C1" s="5" t="s">
        <v>7</v>
      </c>
      <c r="D1" s="5" t="s">
        <v>8</v>
      </c>
      <c r="E1" s="5" t="s">
        <v>9</v>
      </c>
      <c r="F1" s="5" t="s">
        <v>10</v>
      </c>
      <c r="G1" s="5" t="s">
        <v>11</v>
      </c>
    </row>
    <row r="2" spans="1:8" x14ac:dyDescent="0.25">
      <c r="A2" s="2" t="s">
        <v>4</v>
      </c>
      <c r="B2" s="2">
        <v>109</v>
      </c>
      <c r="C2" s="2">
        <v>1</v>
      </c>
      <c r="D2" s="2" t="s">
        <v>12</v>
      </c>
      <c r="E2" s="6">
        <v>45</v>
      </c>
      <c r="F2" s="6">
        <v>79.5</v>
      </c>
      <c r="G2" s="7">
        <f>ROUND(F2/E2*(1+LOOKUP('Анализ цены'!B3,КодПроц,Справочники!$D$2:$D$4)),2)</f>
        <v>1.86</v>
      </c>
    </row>
    <row r="3" spans="1:8" x14ac:dyDescent="0.25">
      <c r="A3" s="2" t="s">
        <v>3</v>
      </c>
      <c r="B3" s="2">
        <v>109</v>
      </c>
      <c r="C3" s="2">
        <v>1</v>
      </c>
      <c r="D3" s="2" t="s">
        <v>13</v>
      </c>
      <c r="E3" s="6">
        <v>48</v>
      </c>
      <c r="F3" s="6">
        <v>60</v>
      </c>
      <c r="G3" s="7">
        <f>ROUND(F3/E3*(1+LOOKUP('Анализ цены'!B3,КодПроц,Справочники!$D$2:$D$4)),2)</f>
        <v>1.31</v>
      </c>
    </row>
    <row r="4" spans="1:8" x14ac:dyDescent="0.25">
      <c r="A4" s="2" t="s">
        <v>5</v>
      </c>
      <c r="B4" s="2">
        <v>389</v>
      </c>
      <c r="C4" s="2">
        <v>1</v>
      </c>
      <c r="D4" s="2" t="s">
        <v>14</v>
      </c>
      <c r="E4" s="6">
        <v>40</v>
      </c>
      <c r="F4" s="6">
        <v>42</v>
      </c>
      <c r="G4" s="7">
        <f>ROUND(F4/E4*(1+LOOKUP('Анализ цены'!B4,КодПроц,Справочники!$D$2:$D$4)),2)</f>
        <v>1.1000000000000001</v>
      </c>
    </row>
    <row r="5" spans="1:8" x14ac:dyDescent="0.25">
      <c r="A5" s="2" t="s">
        <v>4</v>
      </c>
      <c r="B5" s="2">
        <v>125</v>
      </c>
      <c r="C5" s="2">
        <v>2</v>
      </c>
      <c r="D5" s="2" t="s">
        <v>15</v>
      </c>
      <c r="E5" s="6">
        <v>61.7</v>
      </c>
      <c r="F5" s="6">
        <v>98</v>
      </c>
      <c r="G5" s="7">
        <f>ROUND(F5/E5*(1+LOOKUP('Анализ цены'!B5,КодПроц,Справочники!$D$2:$D$4)),2)</f>
        <v>1.65</v>
      </c>
    </row>
    <row r="6" spans="1:8" x14ac:dyDescent="0.25">
      <c r="A6" s="2" t="s">
        <v>3</v>
      </c>
      <c r="B6" s="2">
        <v>125</v>
      </c>
      <c r="C6" s="2">
        <v>2</v>
      </c>
      <c r="D6" s="2" t="s">
        <v>16</v>
      </c>
      <c r="E6" s="6">
        <v>68.5</v>
      </c>
      <c r="F6" s="6">
        <v>77</v>
      </c>
      <c r="G6" s="7">
        <f>ROUND(F6/E6*(1+LOOKUP('Анализ цены'!B6,КодПроц,Справочники!$D$2:$D$4)),2)</f>
        <v>1.19</v>
      </c>
    </row>
    <row r="7" spans="1:8" x14ac:dyDescent="0.25">
      <c r="A7" s="2" t="s">
        <v>3</v>
      </c>
      <c r="B7" s="2">
        <v>109</v>
      </c>
      <c r="C7" s="2">
        <v>2</v>
      </c>
      <c r="D7" s="2" t="s">
        <v>17</v>
      </c>
      <c r="E7" s="6">
        <v>89</v>
      </c>
      <c r="F7" s="6">
        <v>127</v>
      </c>
      <c r="G7" s="7">
        <f>ROUND(F7/E7*(1+LOOKUP('Анализ цены'!B7,КодПроц,Справочники!$D$2:$D$4)),2)</f>
        <v>1.51</v>
      </c>
    </row>
    <row r="8" spans="1:8" x14ac:dyDescent="0.25">
      <c r="A8" s="2" t="s">
        <v>5</v>
      </c>
      <c r="B8" s="2">
        <v>389</v>
      </c>
      <c r="C8" s="2">
        <v>2</v>
      </c>
      <c r="D8" s="2" t="s">
        <v>18</v>
      </c>
      <c r="E8" s="6">
        <v>56</v>
      </c>
      <c r="F8" s="6">
        <v>60</v>
      </c>
      <c r="G8" s="7">
        <f>ROUND(F8/E8*(1+LOOKUP('Анализ цены'!B8,КодПроц,Справочники!$D$2:$D$4)),2)</f>
        <v>1.1299999999999999</v>
      </c>
    </row>
    <row r="9" spans="1:8" x14ac:dyDescent="0.25">
      <c r="A9" s="2" t="s">
        <v>4</v>
      </c>
      <c r="B9" s="2">
        <v>125</v>
      </c>
      <c r="C9" s="2">
        <v>3</v>
      </c>
      <c r="D9" s="2" t="s">
        <v>19</v>
      </c>
      <c r="E9" s="6">
        <v>90</v>
      </c>
      <c r="F9" s="6">
        <v>135</v>
      </c>
      <c r="G9" s="7">
        <f>ROUND(F9/E9*(1+LOOKUP('Анализ цены'!B9,КодПроц,Справочники!$D$2:$D$4)),2)</f>
        <v>1.56</v>
      </c>
    </row>
    <row r="10" spans="1:8" x14ac:dyDescent="0.25">
      <c r="A10" s="2" t="s">
        <v>5</v>
      </c>
      <c r="B10" s="2">
        <v>389</v>
      </c>
      <c r="C10" s="2">
        <v>3</v>
      </c>
      <c r="D10" s="2" t="s">
        <v>20</v>
      </c>
      <c r="E10" s="6">
        <v>87.6</v>
      </c>
      <c r="F10" s="6">
        <v>90</v>
      </c>
      <c r="G10" s="7">
        <f>ROUND(F10/E10*(1+LOOKUP('Анализ цены'!B10,КодПроц,Справочники!$D$2:$D$4)),2)</f>
        <v>1.0900000000000001</v>
      </c>
    </row>
    <row r="11" spans="1:8" x14ac:dyDescent="0.25">
      <c r="A11" s="2" t="s">
        <v>5</v>
      </c>
      <c r="B11" s="2">
        <v>389</v>
      </c>
      <c r="C11" s="2">
        <v>2</v>
      </c>
      <c r="D11" s="2" t="s">
        <v>21</v>
      </c>
      <c r="E11" s="6">
        <v>58.8</v>
      </c>
      <c r="F11" s="6">
        <v>120</v>
      </c>
      <c r="G11" s="7">
        <f>ROUND(F11/E11*(1+LOOKUP('Анализ цены'!B11,КодПроц,Справочники!$D$2:$D$4)),2)</f>
        <v>2.12</v>
      </c>
    </row>
    <row r="13" spans="1:8" ht="63" x14ac:dyDescent="0.25">
      <c r="A13" s="5" t="s">
        <v>0</v>
      </c>
      <c r="B13" s="5" t="s">
        <v>1</v>
      </c>
      <c r="C13" s="5" t="s">
        <v>7</v>
      </c>
      <c r="D13" s="5" t="s">
        <v>8</v>
      </c>
      <c r="E13" s="5" t="s">
        <v>9</v>
      </c>
      <c r="F13" s="5" t="s">
        <v>10</v>
      </c>
      <c r="G13" s="5" t="s">
        <v>11</v>
      </c>
      <c r="H13" s="5" t="s">
        <v>7</v>
      </c>
    </row>
    <row r="14" spans="1:8" x14ac:dyDescent="0.25">
      <c r="B14" s="3">
        <v>389</v>
      </c>
      <c r="C14" s="3">
        <v>1</v>
      </c>
    </row>
    <row r="15" spans="1:8" x14ac:dyDescent="0.25">
      <c r="B15" s="3">
        <v>389</v>
      </c>
      <c r="H15" s="3">
        <v>3</v>
      </c>
    </row>
    <row r="17" spans="1:6" ht="63" x14ac:dyDescent="0.25">
      <c r="A17" s="5" t="s">
        <v>0</v>
      </c>
      <c r="B17" s="5" t="s">
        <v>7</v>
      </c>
      <c r="C17" s="5" t="s">
        <v>8</v>
      </c>
      <c r="D17" s="5" t="s">
        <v>9</v>
      </c>
      <c r="E17" s="5" t="s">
        <v>10</v>
      </c>
      <c r="F17" s="5" t="s">
        <v>11</v>
      </c>
    </row>
    <row r="18" spans="1:6" x14ac:dyDescent="0.25">
      <c r="A18" s="2" t="s">
        <v>5</v>
      </c>
      <c r="B18" s="2">
        <v>1</v>
      </c>
      <c r="C18" s="2" t="s">
        <v>14</v>
      </c>
      <c r="D18" s="6">
        <v>40</v>
      </c>
      <c r="E18" s="6">
        <v>42</v>
      </c>
      <c r="F18" s="7">
        <v>1.1000000000000001</v>
      </c>
    </row>
    <row r="19" spans="1:6" x14ac:dyDescent="0.25">
      <c r="A19" s="2" t="s">
        <v>5</v>
      </c>
      <c r="B19" s="2">
        <v>3</v>
      </c>
      <c r="C19" s="2" t="s">
        <v>20</v>
      </c>
      <c r="D19" s="6">
        <v>87.6</v>
      </c>
      <c r="E19" s="6">
        <v>90</v>
      </c>
      <c r="F19" s="7">
        <v>1.0900000000000001</v>
      </c>
    </row>
  </sheetData>
  <dataValidations count="3">
    <dataValidation type="list" allowBlank="1" showInputMessage="1" showErrorMessage="1" error="Ошибка_x000a_" prompt="Введите количество комнат" sqref="C2:C11">
      <formula1>$A$13:$A$15</formula1>
    </dataValidation>
    <dataValidation type="list" allowBlank="1" showInputMessage="1" showErrorMessage="1" error="Ошибка!_x000a_" prompt="Введите код фирмы" sqref="B2:B11">
      <formula1>Код</formula1>
    </dataValidation>
    <dataValidation type="list" allowBlank="1" showInputMessage="1" showErrorMessage="1" error="Ошибка ввода_x000a_" prompt="Введите район" sqref="A2:A11">
      <formula1>Район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workbookViewId="0">
      <selection activeCell="A6" activeCellId="5" sqref="F6:G6 F10:G10 F15:G15 A15 A10 A6"/>
    </sheetView>
  </sheetViews>
  <sheetFormatPr defaultRowHeight="15.75" outlineLevelRow="2" x14ac:dyDescent="0.25"/>
  <cols>
    <col min="1" max="1" width="16.5703125" style="3" bestFit="1" customWidth="1"/>
    <col min="2" max="2" width="7.7109375" style="3" bestFit="1" customWidth="1"/>
    <col min="3" max="4" width="8" style="3" bestFit="1" customWidth="1"/>
    <col min="5" max="6" width="9" style="3" bestFit="1" customWidth="1"/>
    <col min="7" max="7" width="8.42578125" style="3" bestFit="1" customWidth="1"/>
    <col min="8" max="16384" width="9.140625" style="3"/>
  </cols>
  <sheetData>
    <row r="2" spans="1:7" ht="63" x14ac:dyDescent="0.25">
      <c r="A2" s="5" t="s">
        <v>0</v>
      </c>
      <c r="B2" s="5" t="s">
        <v>1</v>
      </c>
      <c r="C2" s="5" t="s">
        <v>7</v>
      </c>
      <c r="D2" s="5" t="s">
        <v>8</v>
      </c>
      <c r="E2" s="5" t="s">
        <v>9</v>
      </c>
      <c r="F2" s="5" t="s">
        <v>10</v>
      </c>
      <c r="G2" s="5" t="s">
        <v>11</v>
      </c>
    </row>
    <row r="3" spans="1:7" outlineLevel="2" x14ac:dyDescent="0.25">
      <c r="A3" s="2" t="s">
        <v>3</v>
      </c>
      <c r="B3" s="2">
        <v>109</v>
      </c>
      <c r="C3" s="2">
        <v>1</v>
      </c>
      <c r="D3" s="2" t="s">
        <v>13</v>
      </c>
      <c r="E3" s="6">
        <v>48</v>
      </c>
      <c r="F3" s="6">
        <v>60</v>
      </c>
      <c r="G3" s="7">
        <f>ROUND(F3/E3*(1+LOOKUP('Анализ цены'!B3,КодПроц,Справочники!$D$2:$D$4)),2)</f>
        <v>1.31</v>
      </c>
    </row>
    <row r="4" spans="1:7" outlineLevel="2" x14ac:dyDescent="0.25">
      <c r="A4" s="2" t="s">
        <v>3</v>
      </c>
      <c r="B4" s="2">
        <v>125</v>
      </c>
      <c r="C4" s="2">
        <v>2</v>
      </c>
      <c r="D4" s="2" t="s">
        <v>16</v>
      </c>
      <c r="E4" s="6">
        <v>68.5</v>
      </c>
      <c r="F4" s="6">
        <v>77</v>
      </c>
      <c r="G4" s="7">
        <f>ROUND(F4/E4*(1+LOOKUP('Анализ цены'!B4,КодПроц,Справочники!$D$2:$D$4)),2)</f>
        <v>1.18</v>
      </c>
    </row>
    <row r="5" spans="1:7" outlineLevel="2" x14ac:dyDescent="0.25">
      <c r="A5" s="2" t="s">
        <v>3</v>
      </c>
      <c r="B5" s="2">
        <v>109</v>
      </c>
      <c r="C5" s="2">
        <v>2</v>
      </c>
      <c r="D5" s="2" t="s">
        <v>17</v>
      </c>
      <c r="E5" s="6">
        <v>89</v>
      </c>
      <c r="F5" s="6">
        <v>127</v>
      </c>
      <c r="G5" s="7">
        <f>ROUND(F5/E5*(1+LOOKUP('Анализ цены'!B5,КодПроц,Справочники!$D$2:$D$4)),2)</f>
        <v>1.48</v>
      </c>
    </row>
    <row r="6" spans="1:7" outlineLevel="1" x14ac:dyDescent="0.25">
      <c r="A6" s="8" t="s">
        <v>3</v>
      </c>
      <c r="B6" s="2"/>
      <c r="C6" s="2"/>
      <c r="D6" s="2"/>
      <c r="E6" s="6"/>
      <c r="F6" s="6">
        <f>SUBTOTAL(1,F3:F5)</f>
        <v>88</v>
      </c>
      <c r="G6" s="7">
        <f>SUBTOTAL(1,G3:G5)</f>
        <v>1.3233333333333335</v>
      </c>
    </row>
    <row r="7" spans="1:7" outlineLevel="2" x14ac:dyDescent="0.25">
      <c r="A7" s="2" t="s">
        <v>4</v>
      </c>
      <c r="B7" s="2">
        <v>109</v>
      </c>
      <c r="C7" s="2">
        <v>1</v>
      </c>
      <c r="D7" s="2" t="s">
        <v>12</v>
      </c>
      <c r="E7" s="6">
        <v>45</v>
      </c>
      <c r="F7" s="6">
        <v>79.5</v>
      </c>
      <c r="G7" s="7">
        <f>ROUND(F7/E7*(1+LOOKUP('Анализ цены'!B6,КодПроц,Справочники!$D$2:$D$4)),2)</f>
        <v>1.87</v>
      </c>
    </row>
    <row r="8" spans="1:7" outlineLevel="2" x14ac:dyDescent="0.25">
      <c r="A8" s="2" t="s">
        <v>4</v>
      </c>
      <c r="B8" s="2">
        <v>125</v>
      </c>
      <c r="C8" s="2">
        <v>2</v>
      </c>
      <c r="D8" s="2" t="s">
        <v>15</v>
      </c>
      <c r="E8" s="6">
        <v>61.7</v>
      </c>
      <c r="F8" s="6">
        <v>98</v>
      </c>
      <c r="G8" s="7">
        <f>ROUND(F8/E8*(1+LOOKUP('Анализ цены'!B5,КодПроц,Справочники!$D$2:$D$4)),2)</f>
        <v>1.65</v>
      </c>
    </row>
    <row r="9" spans="1:7" outlineLevel="2" x14ac:dyDescent="0.25">
      <c r="A9" s="2" t="s">
        <v>4</v>
      </c>
      <c r="B9" s="2">
        <v>125</v>
      </c>
      <c r="C9" s="2">
        <v>3</v>
      </c>
      <c r="D9" s="2" t="s">
        <v>19</v>
      </c>
      <c r="E9" s="6">
        <v>90</v>
      </c>
      <c r="F9" s="6">
        <v>135</v>
      </c>
      <c r="G9" s="7">
        <f>ROUND(F9/E9*(1+LOOKUP('Анализ цены'!B9,КодПроц,Справочники!$D$2:$D$4)),2)</f>
        <v>1.56</v>
      </c>
    </row>
    <row r="10" spans="1:7" outlineLevel="1" x14ac:dyDescent="0.25">
      <c r="A10" s="8" t="s">
        <v>4</v>
      </c>
      <c r="B10" s="2"/>
      <c r="C10" s="2"/>
      <c r="D10" s="2"/>
      <c r="E10" s="6"/>
      <c r="F10" s="6">
        <f>SUBTOTAL(1,F7:F9)</f>
        <v>104.16666666666667</v>
      </c>
      <c r="G10" s="7">
        <f>SUBTOTAL(1,G7:G9)</f>
        <v>1.6933333333333334</v>
      </c>
    </row>
    <row r="11" spans="1:7" outlineLevel="2" x14ac:dyDescent="0.25">
      <c r="A11" s="2" t="s">
        <v>5</v>
      </c>
      <c r="B11" s="2">
        <v>389</v>
      </c>
      <c r="C11" s="2">
        <v>1</v>
      </c>
      <c r="D11" s="2" t="s">
        <v>14</v>
      </c>
      <c r="E11" s="6">
        <v>40</v>
      </c>
      <c r="F11" s="6">
        <v>42</v>
      </c>
      <c r="G11" s="7">
        <f>ROUND(F11/E11*(1+LOOKUP('Анализ цены'!B4,КодПроц,Справочники!$D$2:$D$4)),2)</f>
        <v>1.1000000000000001</v>
      </c>
    </row>
    <row r="12" spans="1:7" outlineLevel="2" x14ac:dyDescent="0.25">
      <c r="A12" s="2" t="s">
        <v>5</v>
      </c>
      <c r="B12" s="2">
        <v>389</v>
      </c>
      <c r="C12" s="2">
        <v>2</v>
      </c>
      <c r="D12" s="2" t="s">
        <v>18</v>
      </c>
      <c r="E12" s="6">
        <v>56</v>
      </c>
      <c r="F12" s="6">
        <v>60</v>
      </c>
      <c r="G12" s="7">
        <f>ROUND(F12/E12*(1+LOOKUP('Анализ цены'!B8,КодПроц,Справочники!$D$2:$D$4)),2)</f>
        <v>1.1299999999999999</v>
      </c>
    </row>
    <row r="13" spans="1:7" outlineLevel="2" x14ac:dyDescent="0.25">
      <c r="A13" s="2" t="s">
        <v>5</v>
      </c>
      <c r="B13" s="2">
        <v>389</v>
      </c>
      <c r="C13" s="2">
        <v>3</v>
      </c>
      <c r="D13" s="2" t="s">
        <v>20</v>
      </c>
      <c r="E13" s="6">
        <v>87.6</v>
      </c>
      <c r="F13" s="6">
        <v>90</v>
      </c>
      <c r="G13" s="7">
        <f>ROUND(F13/E13*(1+LOOKUP('Анализ цены'!B10,КодПроц,Справочники!$D$2:$D$4)),2)</f>
        <v>1.0900000000000001</v>
      </c>
    </row>
    <row r="14" spans="1:7" outlineLevel="2" x14ac:dyDescent="0.25">
      <c r="A14" s="2" t="s">
        <v>5</v>
      </c>
      <c r="B14" s="2">
        <v>389</v>
      </c>
      <c r="C14" s="2">
        <v>2</v>
      </c>
      <c r="D14" s="2" t="s">
        <v>21</v>
      </c>
      <c r="E14" s="6">
        <v>58.8</v>
      </c>
      <c r="F14" s="6">
        <v>120</v>
      </c>
      <c r="G14" s="7">
        <f>ROUND(F14/E14*(1+LOOKUP('Анализ цены'!B11,КодПроц,Справочники!$D$2:$D$4)),2)</f>
        <v>2.12</v>
      </c>
    </row>
    <row r="15" spans="1:7" outlineLevel="1" x14ac:dyDescent="0.25">
      <c r="A15" s="9" t="s">
        <v>5</v>
      </c>
      <c r="B15" s="10"/>
      <c r="C15" s="10"/>
      <c r="D15" s="10"/>
      <c r="E15" s="11"/>
      <c r="F15" s="11">
        <f>SUBTOTAL(1,F11:F14)</f>
        <v>78</v>
      </c>
      <c r="G15" s="12">
        <f>SUBTOTAL(1,G11:G14)</f>
        <v>1.36</v>
      </c>
    </row>
    <row r="16" spans="1:7" x14ac:dyDescent="0.25">
      <c r="A16" s="9" t="s">
        <v>22</v>
      </c>
      <c r="B16" s="10"/>
      <c r="C16" s="10"/>
      <c r="D16" s="10"/>
      <c r="E16" s="11"/>
      <c r="F16" s="11">
        <f>SUBTOTAL(1,F3:F14)</f>
        <v>88.85</v>
      </c>
      <c r="G16" s="12">
        <f>SUBTOTAL(1,G3:G14)</f>
        <v>1.4490000000000003</v>
      </c>
    </row>
  </sheetData>
  <sortState ref="A3:G12">
    <sortCondition ref="A4"/>
  </sortState>
  <dataValidations count="3">
    <dataValidation type="list" allowBlank="1" showInputMessage="1" showErrorMessage="1" error="Ошибка_x000a_" prompt="Введите количество комнат" sqref="C3:C5 C11:C14 C7:C9">
      <formula1>$A$17:$A$19</formula1>
    </dataValidation>
    <dataValidation type="list" allowBlank="1" showInputMessage="1" showErrorMessage="1" error="Ошибка!_x000a_" prompt="Введите код фирмы" sqref="B3:B5 B7:B9 B11:B14">
      <formula1>Код</formula1>
    </dataValidation>
    <dataValidation type="list" allowBlank="1" showInputMessage="1" showErrorMessage="1" error="Ошибка ввода_x000a_" prompt="Введите район" sqref="A3:A5 A7:A9 A11:A14">
      <formula1>Район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workbookViewId="0">
      <selection activeCell="F12" sqref="F12"/>
    </sheetView>
  </sheetViews>
  <sheetFormatPr defaultRowHeight="15.75" x14ac:dyDescent="0.25"/>
  <cols>
    <col min="1" max="16384" width="9.140625" style="3"/>
  </cols>
  <sheetData>
    <row r="1" spans="1:6" ht="63" x14ac:dyDescent="0.25">
      <c r="A1" s="5" t="s">
        <v>0</v>
      </c>
      <c r="B1" s="5" t="s">
        <v>7</v>
      </c>
      <c r="C1" s="5" t="s">
        <v>8</v>
      </c>
      <c r="D1" s="5" t="s">
        <v>9</v>
      </c>
      <c r="E1" s="5" t="s">
        <v>10</v>
      </c>
      <c r="F1" s="5" t="s">
        <v>11</v>
      </c>
    </row>
    <row r="2" spans="1:6" x14ac:dyDescent="0.25">
      <c r="A2" s="2" t="s">
        <v>5</v>
      </c>
      <c r="B2" s="2">
        <v>1</v>
      </c>
      <c r="C2" s="2" t="s">
        <v>14</v>
      </c>
      <c r="D2" s="6">
        <v>40</v>
      </c>
      <c r="E2" s="6">
        <v>42</v>
      </c>
      <c r="F2" s="7">
        <v>1.1000000000000001</v>
      </c>
    </row>
    <row r="3" spans="1:6" x14ac:dyDescent="0.25">
      <c r="A3" s="2" t="s">
        <v>5</v>
      </c>
      <c r="B3" s="2">
        <v>3</v>
      </c>
      <c r="C3" s="2" t="s">
        <v>20</v>
      </c>
      <c r="D3" s="6">
        <v>87.6</v>
      </c>
      <c r="E3" s="6">
        <v>90</v>
      </c>
      <c r="F3" s="7">
        <v>1.0900000000000001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Справочники</vt:lpstr>
      <vt:lpstr>Анализ цены</vt:lpstr>
      <vt:lpstr>Сводная</vt:lpstr>
      <vt:lpstr>Фильтр</vt:lpstr>
      <vt:lpstr>Итоги</vt:lpstr>
      <vt:lpstr>Слияние</vt:lpstr>
      <vt:lpstr>Фильтр!Извлечь</vt:lpstr>
      <vt:lpstr>Код</vt:lpstr>
      <vt:lpstr>КодПроц</vt:lpstr>
      <vt:lpstr>Фильтр!Критерии</vt:lpstr>
      <vt:lpstr>Район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2016-06-04T23:04:51Z</dcterms:created>
  <dcterms:modified xsi:type="dcterms:W3CDTF">2016-06-06T20:18:23Z</dcterms:modified>
</cp:coreProperties>
</file>